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jfli\Documents\WJ Flickinger Consulting\Floreo\Reimbursement\"/>
    </mc:Choice>
  </mc:AlternateContent>
  <xr:revisionPtr revIDLastSave="0" documentId="8_{2AC33048-0B92-426E-B949-10FB12669B4E}" xr6:coauthVersionLast="47" xr6:coauthVersionMax="47" xr10:uidLastSave="{00000000-0000-0000-0000-000000000000}"/>
  <bookViews>
    <workbookView xWindow="-110" yWindow="-110" windowWidth="22780" windowHeight="14540" xr2:uid="{7C86B5A4-06AA-4187-AB7D-79F06E7D4C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I26" i="1"/>
  <c r="I27" i="1"/>
  <c r="I24" i="1"/>
  <c r="I23" i="1"/>
  <c r="I22" i="1"/>
  <c r="H22" i="1"/>
  <c r="I21" i="1"/>
  <c r="I12" i="1"/>
  <c r="D16" i="1"/>
  <c r="H13" i="1" l="1"/>
  <c r="H23" i="1"/>
  <c r="C26" i="1"/>
  <c r="H14" i="1"/>
  <c r="D21" i="1" l="1"/>
  <c r="H24" i="1"/>
  <c r="H25" i="1"/>
  <c r="H21" i="1"/>
  <c r="H8" i="1"/>
  <c r="H9" i="1"/>
  <c r="H10" i="1"/>
  <c r="H11" i="1"/>
  <c r="H12" i="1"/>
  <c r="H15" i="1"/>
  <c r="H16" i="1"/>
  <c r="H17" i="1"/>
  <c r="H18" i="1"/>
  <c r="H7" i="1"/>
  <c r="D12" i="1"/>
  <c r="D25" i="1" s="1"/>
  <c r="D26" i="1"/>
  <c r="H26" i="1"/>
  <c r="D22" i="1"/>
  <c r="D24" i="1" l="1"/>
  <c r="D23" i="1"/>
  <c r="D27" i="1"/>
</calcChain>
</file>

<file path=xl/sharedStrings.xml><?xml version="1.0" encoding="utf-8"?>
<sst xmlns="http://schemas.openxmlformats.org/spreadsheetml/2006/main" count="42" uniqueCount="39">
  <si>
    <t>VR equipment Cost</t>
  </si>
  <si>
    <t xml:space="preserve">Floreo Software costs </t>
  </si>
  <si>
    <t xml:space="preserve">Other Supply costs </t>
  </si>
  <si>
    <t>Percent supply costs per session</t>
  </si>
  <si>
    <t xml:space="preserve">Sessions per year </t>
  </si>
  <si>
    <t>Cost per session</t>
  </si>
  <si>
    <t xml:space="preserve">VR equipment costs </t>
  </si>
  <si>
    <t xml:space="preserve">Floreo software costs </t>
  </si>
  <si>
    <t xml:space="preserve">Tech hourly rate </t>
  </si>
  <si>
    <t xml:space="preserve">Training cost - hourly rate </t>
  </si>
  <si>
    <t>Training time (hours)</t>
  </si>
  <si>
    <t xml:space="preserve">Cost Inputs </t>
  </si>
  <si>
    <t>Proforma</t>
  </si>
  <si>
    <t xml:space="preserve"> Practice Expense Worksheet </t>
  </si>
  <si>
    <t xml:space="preserve">Actual </t>
  </si>
  <si>
    <t>Cost per VR Session</t>
  </si>
  <si>
    <r>
      <t xml:space="preserve">Instructions: Enter your practice information into the </t>
    </r>
    <r>
      <rPr>
        <b/>
        <sz val="11"/>
        <color rgb="FFFFFF00"/>
        <rFont val="Aptos Narrow"/>
        <family val="2"/>
        <scheme val="minor"/>
      </rPr>
      <t>yellow</t>
    </r>
    <r>
      <rPr>
        <b/>
        <sz val="11"/>
        <color theme="0"/>
        <rFont val="Aptos Narrow"/>
        <family val="2"/>
        <scheme val="minor"/>
      </rPr>
      <t xml:space="preserve"> cells </t>
    </r>
  </si>
  <si>
    <t>Notes</t>
  </si>
  <si>
    <t xml:space="preserve">Notes </t>
  </si>
  <si>
    <t>Tech Annual Salary</t>
  </si>
  <si>
    <t xml:space="preserve">Hours per week </t>
  </si>
  <si>
    <t xml:space="preserve">Weeks per year </t>
  </si>
  <si>
    <t>Admin time per session</t>
  </si>
  <si>
    <t>Admin Tech salaries per session</t>
  </si>
  <si>
    <t xml:space="preserve">Annual cost of heasets and hardware </t>
  </si>
  <si>
    <t>Annual Cost of Floreo software</t>
  </si>
  <si>
    <t>Annual Salary of technicioan</t>
  </si>
  <si>
    <t>Average hours worked per week</t>
  </si>
  <si>
    <t xml:space="preserve">Weeks worked per year </t>
  </si>
  <si>
    <r>
      <t xml:space="preserve">Time spent in training, </t>
    </r>
    <r>
      <rPr>
        <i/>
        <sz val="11"/>
        <color theme="1"/>
        <rFont val="Aptos Narrow"/>
        <family val="2"/>
        <scheme val="minor"/>
      </rPr>
      <t>do not count the time of a qualified health care professional (QHP)) on Floreo use</t>
    </r>
  </si>
  <si>
    <t xml:space="preserve">Floreo session per year </t>
  </si>
  <si>
    <t>Floreo Session duration</t>
  </si>
  <si>
    <t>Floreo session duration excl other ABA time, Floreo recommends a maximum of 20 minutes per VR Session</t>
  </si>
  <si>
    <t>Technician time spent documenting or supporting VR system us, such as maintain the equipment (charging, cleaning, etc.), (non-clinical)</t>
  </si>
  <si>
    <t xml:space="preserve">Practice-wide supply cost. For instance, a can of cleaning wipes is $5.75 per can of 35, if one wipe is used per session, then the cost of each wipe is multiplied by the number of sessions. </t>
  </si>
  <si>
    <t>% atrribute to Floreo sessions, in this example, 100% of the wipes mentioned in other supply costs are used for Floreo sessions</t>
  </si>
  <si>
    <t xml:space="preserve">Calculated by dividing hours per salary multiplied by the weeks worked per year </t>
  </si>
  <si>
    <t>Calculated formula</t>
  </si>
  <si>
    <t>Floreo Session Duration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</si>
</sst>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 tint="-4.9989318521683403E-2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FFFF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43" fontId="0" fillId="0" borderId="0" xfId="1" applyFont="1"/>
    <xf numFmtId="0" fontId="0" fillId="3" borderId="0" xfId="0" applyFill="1"/>
    <xf numFmtId="0" fontId="4" fillId="3" borderId="0" xfId="0" applyFont="1" applyFill="1"/>
    <xf numFmtId="0" fontId="5" fillId="3" borderId="0" xfId="0" applyFont="1" applyFill="1"/>
    <xf numFmtId="43" fontId="5" fillId="3" borderId="0" xfId="1" applyFont="1" applyFill="1"/>
    <xf numFmtId="0" fontId="6" fillId="4" borderId="0" xfId="0" applyFont="1" applyFill="1"/>
    <xf numFmtId="0" fontId="0" fillId="4" borderId="0" xfId="0" applyFill="1"/>
    <xf numFmtId="43" fontId="0" fillId="4" borderId="0" xfId="1" applyFont="1" applyFill="1"/>
    <xf numFmtId="0" fontId="3" fillId="4" borderId="0" xfId="0" applyFont="1" applyFill="1"/>
    <xf numFmtId="44" fontId="0" fillId="4" borderId="0" xfId="2" applyFont="1" applyFill="1"/>
    <xf numFmtId="0" fontId="0" fillId="4" borderId="1" xfId="0" applyFill="1" applyBorder="1"/>
    <xf numFmtId="43" fontId="0" fillId="4" borderId="1" xfId="1" applyFont="1" applyFill="1" applyBorder="1"/>
    <xf numFmtId="0" fontId="4" fillId="5" borderId="0" xfId="0" applyFont="1" applyFill="1"/>
    <xf numFmtId="0" fontId="5" fillId="5" borderId="0" xfId="0" applyFont="1" applyFill="1"/>
    <xf numFmtId="43" fontId="5" fillId="5" borderId="0" xfId="1" applyFont="1" applyFill="1"/>
    <xf numFmtId="0" fontId="8" fillId="5" borderId="0" xfId="0" applyFont="1" applyFill="1"/>
    <xf numFmtId="43" fontId="8" fillId="5" borderId="0" xfId="1" applyFont="1" applyFill="1"/>
    <xf numFmtId="0" fontId="7" fillId="5" borderId="0" xfId="0" applyFont="1" applyFill="1"/>
    <xf numFmtId="0" fontId="2" fillId="5" borderId="0" xfId="0" applyFont="1" applyFill="1"/>
    <xf numFmtId="0" fontId="0" fillId="5" borderId="0" xfId="0" applyFill="1"/>
    <xf numFmtId="43" fontId="0" fillId="5" borderId="0" xfId="1" applyFont="1" applyFill="1"/>
    <xf numFmtId="0" fontId="10" fillId="4" borderId="0" xfId="0" applyFont="1" applyFill="1"/>
    <xf numFmtId="0" fontId="10" fillId="5" borderId="0" xfId="0" applyFont="1" applyFill="1"/>
    <xf numFmtId="0" fontId="0" fillId="4" borderId="0" xfId="0" applyFill="1" applyAlignment="1">
      <alignment vertical="center"/>
    </xf>
    <xf numFmtId="0" fontId="0" fillId="4" borderId="3" xfId="0" applyFill="1" applyBorder="1"/>
    <xf numFmtId="44" fontId="0" fillId="4" borderId="3" xfId="2" applyFont="1" applyFill="1" applyBorder="1"/>
    <xf numFmtId="43" fontId="0" fillId="4" borderId="3" xfId="1" applyFont="1" applyFill="1" applyBorder="1"/>
    <xf numFmtId="0" fontId="0" fillId="4" borderId="3" xfId="0" applyFill="1" applyBorder="1" applyAlignment="1">
      <alignment vertical="center"/>
    </xf>
    <xf numFmtId="43" fontId="0" fillId="4" borderId="3" xfId="1" applyFont="1" applyFill="1" applyBorder="1" applyAlignment="1">
      <alignment vertical="center"/>
    </xf>
    <xf numFmtId="0" fontId="0" fillId="4" borderId="3" xfId="0" applyFill="1" applyBorder="1" applyAlignment="1">
      <alignment vertical="center" wrapText="1"/>
    </xf>
    <xf numFmtId="164" fontId="0" fillId="4" borderId="3" xfId="1" applyNumberFormat="1" applyFont="1" applyFill="1" applyBorder="1"/>
    <xf numFmtId="0" fontId="0" fillId="4" borderId="0" xfId="1" applyNumberFormat="1" applyFont="1" applyFill="1"/>
    <xf numFmtId="43" fontId="0" fillId="2" borderId="2" xfId="1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0" fillId="4" borderId="3" xfId="0" applyFill="1" applyBorder="1" applyAlignment="1">
      <alignment vertical="top" wrapText="1"/>
    </xf>
    <xf numFmtId="44" fontId="0" fillId="4" borderId="3" xfId="2" applyFont="1" applyFill="1" applyBorder="1" applyAlignment="1">
      <alignment vertical="center"/>
    </xf>
    <xf numFmtId="10" fontId="0" fillId="4" borderId="3" xfId="3" applyNumberFormat="1" applyFont="1" applyFill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44" fontId="0" fillId="2" borderId="2" xfId="2" applyFont="1" applyFill="1" applyBorder="1" applyAlignment="1">
      <alignment vertical="center"/>
    </xf>
    <xf numFmtId="10" fontId="0" fillId="2" borderId="2" xfId="3" applyNumberFormat="1" applyFont="1" applyFill="1" applyBorder="1" applyAlignment="1">
      <alignment vertical="center"/>
    </xf>
    <xf numFmtId="164" fontId="0" fillId="2" borderId="2" xfId="1" applyNumberFormat="1" applyFont="1" applyFill="1" applyBorder="1" applyAlignment="1">
      <alignment vertical="center"/>
    </xf>
    <xf numFmtId="44" fontId="0" fillId="4" borderId="2" xfId="2" applyFont="1" applyFill="1" applyBorder="1" applyAlignment="1">
      <alignment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08022-882C-4967-9A59-C6ADC4405600}">
  <dimension ref="A1:K29"/>
  <sheetViews>
    <sheetView showGridLines="0" tabSelected="1" topLeftCell="C10" zoomScale="120" zoomScaleNormal="120" workbookViewId="0">
      <selection activeCell="I25" sqref="I25"/>
    </sheetView>
  </sheetViews>
  <sheetFormatPr defaultRowHeight="14.5" x14ac:dyDescent="0.35"/>
  <cols>
    <col min="3" max="3" width="28.90625" bestFit="1" customWidth="1"/>
    <col min="4" max="4" width="11.453125" style="1" bestFit="1" customWidth="1"/>
    <col min="5" max="5" width="34.453125" customWidth="1"/>
    <col min="6" max="6" width="8.54296875" customWidth="1"/>
    <col min="8" max="8" width="28.90625" bestFit="1" customWidth="1"/>
    <col min="9" max="9" width="11.1796875" bestFit="1" customWidth="1"/>
    <col min="10" max="10" width="34.54296875" customWidth="1"/>
    <col min="11" max="11" width="10.36328125" customWidth="1"/>
  </cols>
  <sheetData>
    <row r="1" spans="1:11" x14ac:dyDescent="0.35">
      <c r="A1" s="2"/>
      <c r="B1" s="3" t="s">
        <v>13</v>
      </c>
      <c r="C1" s="4"/>
      <c r="D1" s="5"/>
      <c r="E1" s="4"/>
      <c r="F1" s="4"/>
      <c r="G1" s="4"/>
      <c r="H1" s="4"/>
      <c r="I1" s="4"/>
      <c r="J1" s="2"/>
      <c r="K1" s="2"/>
    </row>
    <row r="2" spans="1:11" x14ac:dyDescent="0.35">
      <c r="A2" s="20"/>
      <c r="B2" s="13"/>
      <c r="C2" s="14"/>
      <c r="D2" s="15"/>
      <c r="E2" s="14"/>
      <c r="F2" s="14"/>
      <c r="G2" s="14"/>
      <c r="H2" s="14"/>
      <c r="I2" s="14"/>
      <c r="J2" s="20"/>
      <c r="K2" s="20"/>
    </row>
    <row r="3" spans="1:11" x14ac:dyDescent="0.35">
      <c r="A3" s="20"/>
      <c r="B3" s="19" t="s">
        <v>16</v>
      </c>
      <c r="C3" s="16"/>
      <c r="D3" s="17"/>
      <c r="E3" s="16"/>
      <c r="F3" s="16"/>
      <c r="G3" s="16"/>
      <c r="H3" s="16"/>
      <c r="I3" s="16"/>
      <c r="J3" s="20"/>
      <c r="K3" s="20"/>
    </row>
    <row r="4" spans="1:11" x14ac:dyDescent="0.35">
      <c r="A4" s="20"/>
      <c r="B4" s="18"/>
      <c r="C4" s="16"/>
      <c r="D4" s="17"/>
      <c r="E4" s="16"/>
      <c r="F4" s="16"/>
      <c r="G4" s="16"/>
      <c r="H4" s="16"/>
      <c r="I4" s="16"/>
      <c r="J4" s="20"/>
      <c r="K4" s="20"/>
    </row>
    <row r="5" spans="1:11" x14ac:dyDescent="0.35">
      <c r="A5" s="20"/>
      <c r="B5" s="6" t="s">
        <v>12</v>
      </c>
      <c r="C5" s="7"/>
      <c r="D5" s="8"/>
      <c r="E5" s="7"/>
      <c r="F5" s="20"/>
      <c r="G5" s="6" t="s">
        <v>14</v>
      </c>
      <c r="H5" s="7"/>
      <c r="I5" s="7"/>
      <c r="J5" s="7"/>
      <c r="K5" s="20"/>
    </row>
    <row r="6" spans="1:11" x14ac:dyDescent="0.35">
      <c r="A6" s="20"/>
      <c r="B6" s="7"/>
      <c r="C6" s="9" t="s">
        <v>11</v>
      </c>
      <c r="D6" s="8"/>
      <c r="E6" s="22" t="s">
        <v>17</v>
      </c>
      <c r="F6" s="23"/>
      <c r="G6" s="7"/>
      <c r="H6" s="9" t="s">
        <v>11</v>
      </c>
      <c r="I6" s="8"/>
      <c r="J6" s="22" t="s">
        <v>18</v>
      </c>
      <c r="K6" s="20"/>
    </row>
    <row r="7" spans="1:11" x14ac:dyDescent="0.35">
      <c r="A7" s="20"/>
      <c r="B7" s="7"/>
      <c r="C7" s="25" t="s">
        <v>0</v>
      </c>
      <c r="D7" s="26">
        <v>650</v>
      </c>
      <c r="E7" s="25" t="s">
        <v>24</v>
      </c>
      <c r="F7" s="20"/>
      <c r="G7" s="7"/>
      <c r="H7" s="7" t="str">
        <f>C7</f>
        <v>VR equipment Cost</v>
      </c>
      <c r="I7" s="39"/>
      <c r="J7" s="34"/>
      <c r="K7" s="20"/>
    </row>
    <row r="8" spans="1:11" x14ac:dyDescent="0.35">
      <c r="A8" s="20"/>
      <c r="B8" s="7"/>
      <c r="C8" s="25" t="s">
        <v>1</v>
      </c>
      <c r="D8" s="26">
        <v>3500</v>
      </c>
      <c r="E8" s="25" t="s">
        <v>25</v>
      </c>
      <c r="F8" s="20"/>
      <c r="G8" s="7"/>
      <c r="H8" s="7" t="str">
        <f t="shared" ref="H8:H18" si="0">C8</f>
        <v xml:space="preserve">Floreo Software costs </v>
      </c>
      <c r="I8" s="39"/>
      <c r="J8" s="34"/>
      <c r="K8" s="20"/>
    </row>
    <row r="9" spans="1:11" x14ac:dyDescent="0.35">
      <c r="A9" s="20"/>
      <c r="B9" s="7"/>
      <c r="C9" s="25" t="s">
        <v>19</v>
      </c>
      <c r="D9" s="26">
        <v>40000</v>
      </c>
      <c r="E9" s="25" t="s">
        <v>26</v>
      </c>
      <c r="F9" s="20"/>
      <c r="G9" s="7"/>
      <c r="H9" s="7" t="str">
        <f t="shared" si="0"/>
        <v>Tech Annual Salary</v>
      </c>
      <c r="I9" s="39"/>
      <c r="J9" s="34"/>
      <c r="K9" s="20"/>
    </row>
    <row r="10" spans="1:11" x14ac:dyDescent="0.35">
      <c r="A10" s="20"/>
      <c r="B10" s="7"/>
      <c r="C10" s="25" t="s">
        <v>20</v>
      </c>
      <c r="D10" s="27">
        <v>40</v>
      </c>
      <c r="E10" s="25" t="s">
        <v>27</v>
      </c>
      <c r="F10" s="20"/>
      <c r="G10" s="7"/>
      <c r="H10" s="7" t="str">
        <f t="shared" si="0"/>
        <v xml:space="preserve">Hours per week </v>
      </c>
      <c r="I10" s="39"/>
      <c r="J10" s="34"/>
      <c r="K10" s="20"/>
    </row>
    <row r="11" spans="1:11" x14ac:dyDescent="0.35">
      <c r="A11" s="20"/>
      <c r="B11" s="7"/>
      <c r="C11" s="25" t="s">
        <v>21</v>
      </c>
      <c r="D11" s="27">
        <v>48</v>
      </c>
      <c r="E11" s="25" t="s">
        <v>28</v>
      </c>
      <c r="F11" s="20"/>
      <c r="G11" s="7"/>
      <c r="H11" s="7" t="str">
        <f t="shared" si="0"/>
        <v xml:space="preserve">Weeks per year </v>
      </c>
      <c r="I11" s="39"/>
      <c r="J11" s="34"/>
      <c r="K11" s="20"/>
    </row>
    <row r="12" spans="1:11" ht="29" x14ac:dyDescent="0.35">
      <c r="A12" s="20"/>
      <c r="B12" s="7"/>
      <c r="C12" s="25" t="s">
        <v>8</v>
      </c>
      <c r="D12" s="36">
        <f>D9/D10/D11</f>
        <v>20.833333333333332</v>
      </c>
      <c r="E12" s="35" t="s">
        <v>36</v>
      </c>
      <c r="F12" s="20"/>
      <c r="G12" s="7"/>
      <c r="H12" s="7" t="str">
        <f t="shared" si="0"/>
        <v xml:space="preserve">Tech hourly rate </v>
      </c>
      <c r="I12" s="42" t="e">
        <f>I9/I10/I11</f>
        <v>#DIV/0!</v>
      </c>
      <c r="J12" s="38" t="s">
        <v>37</v>
      </c>
      <c r="K12" s="20"/>
    </row>
    <row r="13" spans="1:11" ht="43.5" x14ac:dyDescent="0.35">
      <c r="A13" s="20"/>
      <c r="B13" s="7"/>
      <c r="C13" s="28" t="s">
        <v>10</v>
      </c>
      <c r="D13" s="29">
        <v>1.5</v>
      </c>
      <c r="E13" s="30" t="s">
        <v>29</v>
      </c>
      <c r="F13" s="20"/>
      <c r="G13" s="7"/>
      <c r="H13" s="24" t="str">
        <f t="shared" si="0"/>
        <v>Training time (hours)</v>
      </c>
      <c r="I13" s="33"/>
      <c r="J13" s="34"/>
      <c r="K13" s="20"/>
    </row>
    <row r="14" spans="1:11" ht="43.5" x14ac:dyDescent="0.35">
      <c r="A14" s="20"/>
      <c r="B14" s="7"/>
      <c r="C14" s="28" t="s">
        <v>31</v>
      </c>
      <c r="D14" s="29">
        <v>0.33</v>
      </c>
      <c r="E14" s="30" t="s">
        <v>32</v>
      </c>
      <c r="F14" s="20"/>
      <c r="G14" s="7"/>
      <c r="H14" s="24" t="str">
        <f t="shared" si="0"/>
        <v>Floreo Session duration</v>
      </c>
      <c r="I14" s="33"/>
      <c r="J14" s="34"/>
      <c r="K14" s="20"/>
    </row>
    <row r="15" spans="1:11" ht="58" x14ac:dyDescent="0.35">
      <c r="A15" s="20"/>
      <c r="B15" s="7"/>
      <c r="C15" s="28" t="s">
        <v>22</v>
      </c>
      <c r="D15" s="29">
        <v>0.25</v>
      </c>
      <c r="E15" s="30" t="s">
        <v>33</v>
      </c>
      <c r="F15" s="20"/>
      <c r="G15" s="7"/>
      <c r="H15" s="24" t="str">
        <f t="shared" si="0"/>
        <v>Admin time per session</v>
      </c>
      <c r="I15" s="33"/>
      <c r="J15" s="34"/>
      <c r="K15" s="20"/>
    </row>
    <row r="16" spans="1:11" ht="72.5" x14ac:dyDescent="0.35">
      <c r="A16" s="20"/>
      <c r="B16" s="7"/>
      <c r="C16" s="28" t="s">
        <v>2</v>
      </c>
      <c r="D16" s="36">
        <f>5.75/35*D18</f>
        <v>39.428571428571431</v>
      </c>
      <c r="E16" s="35" t="s">
        <v>34</v>
      </c>
      <c r="F16" s="20"/>
      <c r="G16" s="7"/>
      <c r="H16" s="7" t="str">
        <f t="shared" si="0"/>
        <v xml:space="preserve">Other Supply costs </v>
      </c>
      <c r="I16" s="39"/>
      <c r="J16" s="34"/>
      <c r="K16" s="20"/>
    </row>
    <row r="17" spans="1:11" ht="58" x14ac:dyDescent="0.35">
      <c r="A17" s="20"/>
      <c r="B17" s="7"/>
      <c r="C17" s="28" t="s">
        <v>3</v>
      </c>
      <c r="D17" s="37">
        <v>1</v>
      </c>
      <c r="E17" s="35" t="s">
        <v>35</v>
      </c>
      <c r="F17" s="20"/>
      <c r="G17" s="7"/>
      <c r="H17" s="7" t="str">
        <f t="shared" si="0"/>
        <v>Percent supply costs per session</v>
      </c>
      <c r="I17" s="40"/>
      <c r="J17" s="34"/>
      <c r="K17" s="20"/>
    </row>
    <row r="18" spans="1:11" x14ac:dyDescent="0.35">
      <c r="A18" s="20"/>
      <c r="B18" s="7"/>
      <c r="C18" s="25" t="s">
        <v>4</v>
      </c>
      <c r="D18" s="31">
        <v>240</v>
      </c>
      <c r="E18" s="25" t="s">
        <v>30</v>
      </c>
      <c r="F18" s="20"/>
      <c r="G18" s="7"/>
      <c r="H18" s="7" t="str">
        <f t="shared" si="0"/>
        <v xml:space="preserve">Sessions per year </v>
      </c>
      <c r="I18" s="41"/>
      <c r="J18" s="34"/>
      <c r="K18" s="20"/>
    </row>
    <row r="19" spans="1:11" x14ac:dyDescent="0.35">
      <c r="A19" s="20"/>
      <c r="B19" s="7"/>
      <c r="C19" s="7"/>
      <c r="D19" s="8"/>
      <c r="E19" s="7"/>
      <c r="F19" s="20"/>
      <c r="G19" s="7"/>
      <c r="H19" s="7"/>
      <c r="I19" s="8"/>
      <c r="J19" s="7"/>
      <c r="K19" s="20"/>
    </row>
    <row r="20" spans="1:11" x14ac:dyDescent="0.35">
      <c r="A20" s="20"/>
      <c r="B20" s="7"/>
      <c r="C20" s="9" t="s">
        <v>5</v>
      </c>
      <c r="D20" s="8"/>
      <c r="E20" s="7"/>
      <c r="F20" s="20"/>
      <c r="G20" s="7"/>
      <c r="H20" s="9" t="s">
        <v>5</v>
      </c>
      <c r="I20" s="8"/>
      <c r="J20" s="7"/>
      <c r="K20" s="20"/>
    </row>
    <row r="21" spans="1:11" x14ac:dyDescent="0.35">
      <c r="A21" s="20"/>
      <c r="B21" s="7"/>
      <c r="C21" s="7" t="s">
        <v>6</v>
      </c>
      <c r="D21" s="10">
        <f>D7/D18</f>
        <v>2.7083333333333335</v>
      </c>
      <c r="E21" s="7"/>
      <c r="F21" s="20"/>
      <c r="G21" s="7"/>
      <c r="H21" s="7" t="str">
        <f>C21</f>
        <v xml:space="preserve">VR equipment costs </v>
      </c>
      <c r="I21" s="10" t="e">
        <f>I7/I18</f>
        <v>#DIV/0!</v>
      </c>
      <c r="J21" s="7"/>
      <c r="K21" s="20"/>
    </row>
    <row r="22" spans="1:11" x14ac:dyDescent="0.35">
      <c r="A22" s="20"/>
      <c r="B22" s="7"/>
      <c r="C22" s="7" t="s">
        <v>7</v>
      </c>
      <c r="D22" s="8">
        <f>D8/D18</f>
        <v>14.583333333333334</v>
      </c>
      <c r="E22" s="7"/>
      <c r="F22" s="20"/>
      <c r="G22" s="7"/>
      <c r="H22" s="7" t="str">
        <f>C22</f>
        <v xml:space="preserve">Floreo software costs </v>
      </c>
      <c r="I22" s="8" t="e">
        <f>I8/I18</f>
        <v>#DIV/0!</v>
      </c>
      <c r="J22" s="7"/>
      <c r="K22" s="20"/>
    </row>
    <row r="23" spans="1:11" x14ac:dyDescent="0.35">
      <c r="A23" s="20"/>
      <c r="B23" s="7"/>
      <c r="C23" s="7" t="s">
        <v>38</v>
      </c>
      <c r="D23" s="8">
        <f>D12*D14</f>
        <v>6.875</v>
      </c>
      <c r="E23" s="7"/>
      <c r="F23" s="20"/>
      <c r="G23" s="7"/>
      <c r="H23" s="7" t="str">
        <f>C23</f>
        <v>Floreo Session Duration</v>
      </c>
      <c r="I23" s="32" t="e">
        <f>I12*I14</f>
        <v>#DIV/0!</v>
      </c>
      <c r="J23" s="7"/>
      <c r="K23" s="20"/>
    </row>
    <row r="24" spans="1:11" x14ac:dyDescent="0.35">
      <c r="A24" s="20"/>
      <c r="B24" s="7"/>
      <c r="C24" s="7" t="s">
        <v>23</v>
      </c>
      <c r="D24" s="8">
        <f>D12*D15</f>
        <v>5.208333333333333</v>
      </c>
      <c r="E24" s="7"/>
      <c r="F24" s="20"/>
      <c r="G24" s="7"/>
      <c r="H24" s="7" t="str">
        <f t="shared" ref="H24:H26" si="1">C24</f>
        <v>Admin Tech salaries per session</v>
      </c>
      <c r="I24" s="8" t="e">
        <f>I12*I15</f>
        <v>#DIV/0!</v>
      </c>
      <c r="J24" s="7"/>
      <c r="K24" s="20"/>
    </row>
    <row r="25" spans="1:11" x14ac:dyDescent="0.35">
      <c r="A25" s="20"/>
      <c r="B25" s="7"/>
      <c r="C25" s="7" t="s">
        <v>9</v>
      </c>
      <c r="D25" s="8">
        <f>D12*D13/D18</f>
        <v>0.13020833333333334</v>
      </c>
      <c r="E25" s="7"/>
      <c r="F25" s="20"/>
      <c r="G25" s="7"/>
      <c r="H25" s="7" t="str">
        <f t="shared" si="1"/>
        <v xml:space="preserve">Training cost - hourly rate </v>
      </c>
      <c r="I25" s="32" t="e">
        <f>I12*I13/I18</f>
        <v>#DIV/0!</v>
      </c>
      <c r="J25" s="7"/>
      <c r="K25" s="20"/>
    </row>
    <row r="26" spans="1:11" x14ac:dyDescent="0.35">
      <c r="A26" s="20"/>
      <c r="B26" s="7"/>
      <c r="C26" s="11" t="str">
        <f>C16</f>
        <v xml:space="preserve">Other Supply costs </v>
      </c>
      <c r="D26" s="12">
        <f>D16*D17/D18</f>
        <v>0.16428571428571428</v>
      </c>
      <c r="E26" s="7"/>
      <c r="F26" s="20"/>
      <c r="G26" s="7"/>
      <c r="H26" s="11" t="str">
        <f t="shared" si="1"/>
        <v xml:space="preserve">Other Supply costs </v>
      </c>
      <c r="I26" s="12" t="e">
        <f>I16*I17/I18</f>
        <v>#DIV/0!</v>
      </c>
      <c r="J26" s="7"/>
      <c r="K26" s="20"/>
    </row>
    <row r="27" spans="1:11" x14ac:dyDescent="0.35">
      <c r="A27" s="20"/>
      <c r="B27" s="7"/>
      <c r="C27" s="7" t="s">
        <v>15</v>
      </c>
      <c r="D27" s="10">
        <f>SUM(D21:D26)</f>
        <v>29.669494047619047</v>
      </c>
      <c r="E27" s="7"/>
      <c r="F27" s="20"/>
      <c r="G27" s="7"/>
      <c r="H27" s="7" t="s">
        <v>15</v>
      </c>
      <c r="I27" s="10" t="e">
        <f>SUM(I21:I26)</f>
        <v>#DIV/0!</v>
      </c>
      <c r="J27" s="7"/>
      <c r="K27" s="20"/>
    </row>
    <row r="28" spans="1:11" x14ac:dyDescent="0.35">
      <c r="A28" s="20"/>
      <c r="B28" s="20"/>
      <c r="C28" s="20"/>
      <c r="D28" s="21"/>
      <c r="E28" s="20"/>
      <c r="F28" s="20"/>
      <c r="G28" s="20"/>
      <c r="H28" s="20"/>
      <c r="I28" s="20"/>
      <c r="J28" s="20"/>
      <c r="K28" s="20"/>
    </row>
    <row r="29" spans="1:11" x14ac:dyDescent="0.35">
      <c r="A29" s="20"/>
      <c r="B29" s="20"/>
      <c r="C29" s="20"/>
      <c r="D29" s="21"/>
      <c r="E29" s="20"/>
      <c r="F29" s="20"/>
      <c r="G29" s="20"/>
      <c r="H29" s="20"/>
      <c r="I29" s="20"/>
      <c r="J29" s="20"/>
      <c r="K29" s="20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Flickinger</dc:creator>
  <cp:lastModifiedBy>William Flickinger</cp:lastModifiedBy>
  <dcterms:created xsi:type="dcterms:W3CDTF">2025-07-25T20:03:00Z</dcterms:created>
  <dcterms:modified xsi:type="dcterms:W3CDTF">2025-08-08T12:39:07Z</dcterms:modified>
</cp:coreProperties>
</file>